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2065" windowHeight="11655" activeTab="1"/>
  </bookViews>
  <sheets>
    <sheet name="Question" sheetId="2" r:id="rId1"/>
    <sheet name="Workings" sheetId="4" r:id="rId2"/>
    <sheet name="Answer" sheetId="3" r:id="rId3"/>
  </sheets>
  <calcPr calcId="125725"/>
</workbook>
</file>

<file path=xl/calcChain.xml><?xml version="1.0" encoding="utf-8"?>
<calcChain xmlns="http://schemas.openxmlformats.org/spreadsheetml/2006/main">
  <c r="C45" i="4"/>
  <c r="B40"/>
  <c r="B41"/>
  <c r="B39"/>
  <c r="C36"/>
  <c r="B18"/>
  <c r="B25" i="3" s="1"/>
  <c r="B16" i="4"/>
  <c r="B34" i="3" s="1"/>
  <c r="B28" i="4"/>
  <c r="D28" s="1"/>
  <c r="C27"/>
  <c r="B27"/>
  <c r="B26"/>
  <c r="D26" s="1"/>
  <c r="D8"/>
  <c r="D11" s="1"/>
  <c r="D12" s="1"/>
  <c r="C8"/>
  <c r="C11" s="1"/>
  <c r="C12" s="1"/>
  <c r="B8"/>
  <c r="B10" s="1"/>
  <c r="B6" i="3"/>
  <c r="B9" s="1"/>
  <c r="B19"/>
  <c r="C34" s="1"/>
  <c r="B5"/>
  <c r="C42" i="4" l="1"/>
  <c r="C44" s="1"/>
  <c r="C46" s="1"/>
  <c r="B11"/>
  <c r="B12" s="1"/>
  <c r="B13" s="1"/>
  <c r="B29"/>
  <c r="B31" s="1"/>
  <c r="D10"/>
  <c r="D13" s="1"/>
  <c r="C10"/>
  <c r="C13" s="1"/>
  <c r="D27"/>
  <c r="B28" i="3"/>
  <c r="D34"/>
  <c r="E13" i="4" l="1"/>
  <c r="B30" i="3"/>
  <c r="B32" s="1"/>
  <c r="B35" s="1"/>
  <c r="D29" i="4"/>
  <c r="B15" i="3" l="1"/>
  <c r="C30"/>
  <c r="C30" i="4"/>
  <c r="D30" s="1"/>
  <c r="D31" s="1"/>
  <c r="D6" i="3" s="1"/>
  <c r="C47" i="4"/>
  <c r="C49" s="1"/>
  <c r="C25" i="3"/>
  <c r="D25" s="1"/>
  <c r="D30" l="1"/>
  <c r="B8"/>
  <c r="D9" s="1"/>
  <c r="C28" s="1"/>
  <c r="B14" l="1"/>
  <c r="B16" s="1"/>
  <c r="B20" s="1"/>
  <c r="D20" s="1"/>
  <c r="C32"/>
  <c r="C35" s="1"/>
  <c r="D28"/>
  <c r="E28" l="1"/>
  <c r="D32"/>
  <c r="E34"/>
  <c r="E30"/>
  <c r="E32" l="1"/>
  <c r="D35"/>
  <c r="E35" s="1"/>
</calcChain>
</file>

<file path=xl/sharedStrings.xml><?xml version="1.0" encoding="utf-8"?>
<sst xmlns="http://schemas.openxmlformats.org/spreadsheetml/2006/main" count="100" uniqueCount="85">
  <si>
    <t>per month</t>
  </si>
  <si>
    <t>Variable wages</t>
  </si>
  <si>
    <t>Profit % required</t>
  </si>
  <si>
    <t>Variable expenses</t>
  </si>
  <si>
    <t>Sales %</t>
  </si>
  <si>
    <t>Variable overhead</t>
  </si>
  <si>
    <t>total variable</t>
  </si>
  <si>
    <t>a) Selling price</t>
  </si>
  <si>
    <t>=</t>
  </si>
  <si>
    <t>Sales (gross up)</t>
  </si>
  <si>
    <t>b) Break even point</t>
  </si>
  <si>
    <t>Contribution per unit</t>
  </si>
  <si>
    <t>Selling price</t>
  </si>
  <si>
    <t>Variable costs</t>
  </si>
  <si>
    <t>contribution</t>
  </si>
  <si>
    <t>BEP</t>
  </si>
  <si>
    <t>Fixed costs</t>
  </si>
  <si>
    <t>Contribution/unit</t>
  </si>
  <si>
    <t>c) Effect on profit</t>
  </si>
  <si>
    <t xml:space="preserve">Variable costs </t>
  </si>
  <si>
    <t>Contribution</t>
  </si>
  <si>
    <t>Fixed costs per year are</t>
  </si>
  <si>
    <t>WORKINGS OUT</t>
  </si>
  <si>
    <t>Advertising (fixed)</t>
  </si>
  <si>
    <t>Total cost %</t>
  </si>
  <si>
    <t>Existing</t>
  </si>
  <si>
    <t>New</t>
  </si>
  <si>
    <t>Total</t>
  </si>
  <si>
    <t>Profit</t>
  </si>
  <si>
    <t>Visitors</t>
  </si>
  <si>
    <t>Average entrance fee</t>
  </si>
  <si>
    <t>July</t>
  </si>
  <si>
    <t>June</t>
  </si>
  <si>
    <t>August</t>
  </si>
  <si>
    <t>Costs per visitor</t>
  </si>
  <si>
    <t>=cost per visitor</t>
  </si>
  <si>
    <t>new</t>
  </si>
  <si>
    <t>total days</t>
  </si>
  <si>
    <t>weekend days on average each month</t>
  </si>
  <si>
    <t>Visitors -weekend</t>
  </si>
  <si>
    <t>Weekend days</t>
  </si>
  <si>
    <t>Weekdays</t>
  </si>
  <si>
    <t>Total visitors</t>
  </si>
  <si>
    <t>extra</t>
  </si>
  <si>
    <t>existing</t>
  </si>
  <si>
    <t>visitors</t>
  </si>
  <si>
    <t>Sales (Visitors x rate)</t>
  </si>
  <si>
    <t xml:space="preserve">Fixed costs </t>
  </si>
  <si>
    <t>Months in year</t>
  </si>
  <si>
    <t>Fixed costs per month</t>
  </si>
  <si>
    <t>Months per season</t>
  </si>
  <si>
    <t>Visitors per season</t>
  </si>
  <si>
    <t xml:space="preserve">most visitor groups typically bring their own packed lunch and so food sales are very low.  </t>
  </si>
  <si>
    <t xml:space="preserve">A small farm park is looking to increase its number of visitors and revenues.  One concern is that </t>
  </si>
  <si>
    <t>The owners are considering offering a special inclusive rate to groups which would include</t>
  </si>
  <si>
    <t>entrance to the farm park, a packed lunch and a small souvenir, for the months of June, July and August.</t>
  </si>
  <si>
    <t>a) Calculate the number of visitors needed for the package to break even</t>
  </si>
  <si>
    <t>b) Calculate the profit from the existing and new business</t>
  </si>
  <si>
    <t>c) Show the results from the special package only on a break-even chart</t>
  </si>
  <si>
    <t>You are asked to:</t>
  </si>
  <si>
    <t>Method 1</t>
  </si>
  <si>
    <t>work out individual amounts</t>
  </si>
  <si>
    <t>Method 2 (shown in book)</t>
  </si>
  <si>
    <t>work out totals, then divide to find per person amounts</t>
  </si>
  <si>
    <t>Visitor numbers</t>
  </si>
  <si>
    <t>Total existing visitors</t>
  </si>
  <si>
    <t>Cost per existing visitor</t>
  </si>
  <si>
    <t>Extra variable costs per new visitor</t>
  </si>
  <si>
    <t>Total variable cost per new visitor</t>
  </si>
  <si>
    <t xml:space="preserve">Additional fixed cost (advertising) per new visitor </t>
  </si>
  <si>
    <t xml:space="preserve">(£1,700 divided by 2,660 new visitors) </t>
  </si>
  <si>
    <t>Total cost per new visitor</t>
  </si>
  <si>
    <t>Total variable costs for existing visitors</t>
  </si>
  <si>
    <t>The existing business gives the following results for a month and will not be affected by the new package</t>
  </si>
  <si>
    <t xml:space="preserve">The variable costs for the special offer are expected to be the same as normal except for addtional </t>
  </si>
  <si>
    <t xml:space="preserve">variable costs per visitor of  </t>
  </si>
  <si>
    <t>for the lunch and souvenir</t>
  </si>
  <si>
    <t xml:space="preserve">Other costs for the package are a total of </t>
  </si>
  <si>
    <t>for promotion and advertising</t>
  </si>
  <si>
    <t xml:space="preserve">for the three month season. </t>
  </si>
  <si>
    <t>Expected visitors for the package are</t>
  </si>
  <si>
    <t>for each of</t>
  </si>
  <si>
    <t>for each of the weekdays</t>
  </si>
  <si>
    <t>Answer</t>
  </si>
  <si>
    <t>5.5 Farm Park package</t>
  </si>
</sst>
</file>

<file path=xl/styles.xml><?xml version="1.0" encoding="utf-8"?>
<styleSheet xmlns="http://schemas.openxmlformats.org/spreadsheetml/2006/main">
  <numFmts count="3">
    <numFmt numFmtId="6" formatCode="&quot;£&quot;#,##0;[Red]\-&quot;£&quot;#,##0"/>
    <numFmt numFmtId="8" formatCode="&quot;£&quot;#,##0.00;[Red]\-&quot;£&quot;#,##0.00"/>
    <numFmt numFmtId="164" formatCode="0.0%"/>
  </numFmts>
  <fonts count="9">
    <font>
      <sz val="10"/>
      <name val="MS Sans Serif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i/>
      <sz val="10"/>
      <name val="MS Sans Serif"/>
      <family val="2"/>
    </font>
    <font>
      <b/>
      <u/>
      <sz val="10"/>
      <name val="Arial"/>
      <family val="2"/>
    </font>
    <font>
      <b/>
      <u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38" fontId="3" fillId="0" borderId="0" xfId="2" applyFont="1"/>
    <xf numFmtId="6" fontId="3" fillId="0" borderId="0" xfId="4" applyFont="1"/>
    <xf numFmtId="9" fontId="3" fillId="0" borderId="0" xfId="5" applyFont="1"/>
    <xf numFmtId="8" fontId="3" fillId="0" borderId="0" xfId="3" applyFont="1"/>
    <xf numFmtId="8" fontId="3" fillId="0" borderId="0" xfId="0" applyNumberFormat="1" applyFont="1"/>
    <xf numFmtId="0" fontId="3" fillId="0" borderId="1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8" fontId="3" fillId="0" borderId="1" xfId="3" applyFont="1" applyBorder="1"/>
    <xf numFmtId="8" fontId="3" fillId="0" borderId="1" xfId="0" applyNumberFormat="1" applyFont="1" applyBorder="1"/>
    <xf numFmtId="8" fontId="3" fillId="0" borderId="1" xfId="3" applyNumberFormat="1" applyFont="1" applyBorder="1"/>
    <xf numFmtId="0" fontId="3" fillId="0" borderId="0" xfId="0" quotePrefix="1" applyFont="1" applyAlignment="1">
      <alignment horizontal="right"/>
    </xf>
    <xf numFmtId="6" fontId="3" fillId="0" borderId="0" xfId="0" applyNumberFormat="1" applyFont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2" xfId="0" quotePrefix="1" applyFont="1" applyBorder="1" applyAlignment="1">
      <alignment horizontal="right"/>
    </xf>
    <xf numFmtId="0" fontId="2" fillId="0" borderId="2" xfId="0" applyFont="1" applyBorder="1"/>
    <xf numFmtId="9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8" fontId="3" fillId="0" borderId="2" xfId="0" applyNumberFormat="1" applyFont="1" applyBorder="1"/>
    <xf numFmtId="8" fontId="2" fillId="0" borderId="2" xfId="3" applyFont="1" applyBorder="1"/>
    <xf numFmtId="6" fontId="5" fillId="0" borderId="2" xfId="0" applyNumberFormat="1" applyFont="1" applyBorder="1"/>
    <xf numFmtId="38" fontId="3" fillId="0" borderId="2" xfId="2" applyFont="1" applyBorder="1"/>
    <xf numFmtId="38" fontId="3" fillId="0" borderId="2" xfId="1" applyNumberFormat="1" applyFont="1" applyBorder="1" applyAlignment="1">
      <alignment horizontal="right"/>
    </xf>
    <xf numFmtId="164" fontId="3" fillId="0" borderId="2" xfId="5" applyNumberFormat="1" applyFont="1" applyBorder="1"/>
    <xf numFmtId="9" fontId="4" fillId="0" borderId="0" xfId="5" applyFont="1"/>
    <xf numFmtId="38" fontId="3" fillId="0" borderId="0" xfId="1" applyNumberFormat="1" applyFont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3" fillId="0" borderId="0" xfId="0" applyFont="1" applyBorder="1" applyAlignment="1">
      <alignment vertical="top" wrapText="1"/>
    </xf>
    <xf numFmtId="0" fontId="0" fillId="0" borderId="0" xfId="0" applyBorder="1"/>
    <xf numFmtId="3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6" fontId="0" fillId="0" borderId="0" xfId="0" applyNumberFormat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6" fontId="0" fillId="0" borderId="1" xfId="0" applyNumberFormat="1" applyBorder="1"/>
    <xf numFmtId="8" fontId="0" fillId="0" borderId="0" xfId="0" applyNumberFormat="1" applyBorder="1"/>
    <xf numFmtId="8" fontId="0" fillId="0" borderId="1" xfId="0" applyNumberForma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2" fillId="0" borderId="0" xfId="0" applyFont="1" applyBorder="1"/>
    <xf numFmtId="9" fontId="3" fillId="0" borderId="3" xfId="0" applyNumberFormat="1" applyFont="1" applyBorder="1"/>
    <xf numFmtId="0" fontId="2" fillId="0" borderId="1" xfId="0" applyFont="1" applyBorder="1"/>
    <xf numFmtId="6" fontId="3" fillId="0" borderId="2" xfId="3" applyNumberFormat="1" applyFont="1" applyBorder="1"/>
    <xf numFmtId="6" fontId="2" fillId="0" borderId="2" xfId="3" applyNumberFormat="1" applyFont="1" applyBorder="1"/>
    <xf numFmtId="0" fontId="8" fillId="0" borderId="0" xfId="0" applyFont="1"/>
    <xf numFmtId="0" fontId="3" fillId="0" borderId="0" xfId="0" applyFont="1" applyBorder="1" applyAlignment="1">
      <alignment horizontal="right" vertical="top" wrapText="1"/>
    </xf>
  </cellXfs>
  <cellStyles count="6">
    <cellStyle name="Comma" xfId="1" builtinId="3"/>
    <cellStyle name="Comma [0]" xfId="2" builtinId="6"/>
    <cellStyle name="Currency" xfId="3" builtinId="4"/>
    <cellStyle name="Currency [0]" xfId="4" builtinId="7"/>
    <cellStyle name="Normal" xfId="0" builtinId="0"/>
    <cellStyle name="Percent" xfId="5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10</xdr:row>
      <xdr:rowOff>0</xdr:rowOff>
    </xdr:from>
    <xdr:ext cx="2457450" cy="1419225"/>
    <xdr:sp macro="" textlink="">
      <xdr:nvSpPr>
        <xdr:cNvPr id="2" name="TextBox 1"/>
        <xdr:cNvSpPr txBox="1"/>
      </xdr:nvSpPr>
      <xdr:spPr>
        <a:xfrm>
          <a:off x="6505575" y="1609725"/>
          <a:ext cx="2457450" cy="1419225"/>
        </a:xfrm>
        <a:prstGeom prst="snip2Diag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GB" sz="1100">
              <a:solidFill>
                <a:schemeClr val="tx2">
                  <a:lumMod val="60000"/>
                  <a:lumOff val="40000"/>
                </a:schemeClr>
              </a:solidFill>
            </a:rPr>
            <a:t>The additional variable costs of £3.25 look very low.</a:t>
          </a:r>
        </a:p>
        <a:p>
          <a:r>
            <a:rPr lang="en-GB" sz="1100">
              <a:solidFill>
                <a:schemeClr val="tx2">
                  <a:lumMod val="60000"/>
                  <a:lumOff val="40000"/>
                </a:schemeClr>
              </a:solidFill>
            </a:rPr>
            <a:t>What would happen if you added another £1 to this cost?</a:t>
          </a:r>
        </a:p>
        <a:p>
          <a:r>
            <a:rPr lang="en-GB" sz="1100">
              <a:solidFill>
                <a:schemeClr val="tx2">
                  <a:lumMod val="60000"/>
                  <a:lumOff val="40000"/>
                </a:schemeClr>
              </a:solidFill>
            </a:rPr>
            <a:t>What other amendments could</a:t>
          </a:r>
          <a:r>
            <a:rPr lang="en-GB" sz="1100" baseline="0">
              <a:solidFill>
                <a:schemeClr val="tx2">
                  <a:lumMod val="60000"/>
                  <a:lumOff val="40000"/>
                </a:schemeClr>
              </a:solidFill>
            </a:rPr>
            <a:t> you make to see `what if' ?</a:t>
          </a:r>
          <a:endParaRPr lang="en-GB" sz="110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13</xdr:row>
      <xdr:rowOff>161924</xdr:rowOff>
    </xdr:from>
    <xdr:ext cx="2457450" cy="981075"/>
    <xdr:sp macro="" textlink="">
      <xdr:nvSpPr>
        <xdr:cNvPr id="2" name="TextBox 1"/>
        <xdr:cNvSpPr txBox="1"/>
      </xdr:nvSpPr>
      <xdr:spPr>
        <a:xfrm>
          <a:off x="4610100" y="2266949"/>
          <a:ext cx="2457450" cy="981075"/>
        </a:xfrm>
        <a:prstGeom prst="snip2Diag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GB" sz="1100">
              <a:solidFill>
                <a:schemeClr val="accent3">
                  <a:lumMod val="50000"/>
                </a:schemeClr>
              </a:solidFill>
            </a:rPr>
            <a:t>Look in the Months cells - B15 and B17.</a:t>
          </a:r>
          <a:r>
            <a:rPr lang="en-GB" sz="1100" baseline="0">
              <a:solidFill>
                <a:schemeClr val="accent3">
                  <a:lumMod val="50000"/>
                </a:schemeClr>
              </a:solidFill>
            </a:rPr>
            <a:t> You'll see new `raw data'.  This is needed to help calculate the other figures</a:t>
          </a:r>
          <a:endParaRPr lang="en-GB" sz="1100">
            <a:solidFill>
              <a:schemeClr val="accent3">
                <a:lumMod val="50000"/>
              </a:schemeClr>
            </a:solidFill>
          </a:endParaRPr>
        </a:p>
      </xdr:txBody>
    </xdr:sp>
    <xdr:clientData/>
  </xdr:oneCellAnchor>
  <xdr:oneCellAnchor>
    <xdr:from>
      <xdr:col>6</xdr:col>
      <xdr:colOff>0</xdr:colOff>
      <xdr:row>24</xdr:row>
      <xdr:rowOff>0</xdr:rowOff>
    </xdr:from>
    <xdr:ext cx="2457450" cy="981075"/>
    <xdr:sp macro="" textlink="">
      <xdr:nvSpPr>
        <xdr:cNvPr id="3" name="TextBox 2"/>
        <xdr:cNvSpPr txBox="1"/>
      </xdr:nvSpPr>
      <xdr:spPr>
        <a:xfrm>
          <a:off x="5219700" y="3886200"/>
          <a:ext cx="2457450" cy="981075"/>
        </a:xfrm>
        <a:prstGeom prst="snip2Diag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GB" sz="1100">
              <a:solidFill>
                <a:schemeClr val="accent3">
                  <a:lumMod val="50000"/>
                </a:schemeClr>
              </a:solidFill>
            </a:rPr>
            <a:t>We've shown you 2 methods here - they both</a:t>
          </a:r>
          <a:r>
            <a:rPr lang="en-GB" sz="1100" baseline="0">
              <a:solidFill>
                <a:schemeClr val="accent3">
                  <a:lumMod val="50000"/>
                </a:schemeClr>
              </a:solidFill>
            </a:rPr>
            <a:t> reach the same answer.</a:t>
          </a:r>
        </a:p>
        <a:p>
          <a:r>
            <a:rPr lang="en-GB" sz="1100" baseline="0">
              <a:solidFill>
                <a:schemeClr val="accent3">
                  <a:lumMod val="50000"/>
                </a:schemeClr>
              </a:solidFill>
            </a:rPr>
            <a:t>C</a:t>
          </a:r>
          <a:r>
            <a:rPr lang="en-GB" sz="1100">
              <a:solidFill>
                <a:schemeClr val="accent3">
                  <a:lumMod val="50000"/>
                </a:schemeClr>
              </a:solidFill>
            </a:rPr>
            <a:t>hoose the one that suits you best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609599</xdr:colOff>
      <xdr:row>8</xdr:row>
      <xdr:rowOff>0</xdr:rowOff>
    </xdr:from>
    <xdr:ext cx="3019425" cy="1600200"/>
    <xdr:sp macro="" textlink="">
      <xdr:nvSpPr>
        <xdr:cNvPr id="2" name="TextBox 1"/>
        <xdr:cNvSpPr txBox="1"/>
      </xdr:nvSpPr>
      <xdr:spPr>
        <a:xfrm>
          <a:off x="4676774" y="1295400"/>
          <a:ext cx="3019425" cy="1600200"/>
        </a:xfrm>
        <a:prstGeom prst="snip2Diag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GB" sz="1100">
              <a:solidFill>
                <a:schemeClr val="accent3">
                  <a:lumMod val="50000"/>
                </a:schemeClr>
              </a:solidFill>
            </a:rPr>
            <a:t>You might get the odd `rounding difference' of a penny or so if you calculate this by hand.  This is because the spreadsheet calculates to the ultimate decimal point, whereas we tend to round the numbers  sometimes</a:t>
          </a:r>
          <a:r>
            <a:rPr lang="en-GB" sz="1100" baseline="0">
              <a:solidFill>
                <a:schemeClr val="accent3">
                  <a:lumMod val="50000"/>
                </a:schemeClr>
              </a:solidFill>
            </a:rPr>
            <a:t>  (reduce the number of decimal points) if using a calculator</a:t>
          </a:r>
          <a:endParaRPr lang="en-GB" sz="1100">
            <a:solidFill>
              <a:schemeClr val="accent3">
                <a:lumMod val="50000"/>
              </a:schemeClr>
            </a:solidFill>
          </a:endParaRPr>
        </a:p>
      </xdr:txBody>
    </xdr:sp>
    <xdr:clientData/>
  </xdr:oneCellAnchor>
  <xdr:oneCellAnchor>
    <xdr:from>
      <xdr:col>6</xdr:col>
      <xdr:colOff>0</xdr:colOff>
      <xdr:row>22</xdr:row>
      <xdr:rowOff>0</xdr:rowOff>
    </xdr:from>
    <xdr:ext cx="2457450" cy="1419225"/>
    <xdr:sp macro="" textlink="">
      <xdr:nvSpPr>
        <xdr:cNvPr id="3" name="TextBox 2"/>
        <xdr:cNvSpPr txBox="1"/>
      </xdr:nvSpPr>
      <xdr:spPr>
        <a:xfrm>
          <a:off x="4676775" y="3562350"/>
          <a:ext cx="2457450" cy="1419225"/>
        </a:xfrm>
        <a:prstGeom prst="snip2Diag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GB" sz="1100">
              <a:solidFill>
                <a:schemeClr val="tx2">
                  <a:lumMod val="60000"/>
                  <a:lumOff val="40000"/>
                </a:schemeClr>
              </a:solidFill>
            </a:rPr>
            <a:t>Could you show the BEP figures on a BE chart?</a:t>
          </a:r>
        </a:p>
        <a:p>
          <a:r>
            <a:rPr lang="en-GB" sz="1100">
              <a:solidFill>
                <a:schemeClr val="tx2">
                  <a:lumMod val="60000"/>
                  <a:lumOff val="40000"/>
                </a:schemeClr>
              </a:solidFill>
            </a:rPr>
            <a:t>Or the additional profits on a Bar chart?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I11" sqref="I11"/>
    </sheetView>
  </sheetViews>
  <sheetFormatPr defaultRowHeight="12.75"/>
  <cols>
    <col min="1" max="1" width="24.42578125" style="2" customWidth="1"/>
    <col min="2" max="2" width="11.42578125" style="2" customWidth="1"/>
    <col min="3" max="3" width="10" style="2" customWidth="1"/>
    <col min="4" max="4" width="5.140625" style="2" customWidth="1"/>
    <col min="5" max="5" width="21.28515625" style="2" customWidth="1"/>
    <col min="6" max="6" width="5.42578125" style="2" customWidth="1"/>
    <col min="7" max="7" width="10.7109375" style="2" customWidth="1"/>
    <col min="8" max="16384" width="9.140625" style="2"/>
  </cols>
  <sheetData>
    <row r="1" spans="1:2">
      <c r="A1" s="51" t="s">
        <v>84</v>
      </c>
    </row>
    <row r="3" spans="1:2">
      <c r="A3" s="2" t="s">
        <v>53</v>
      </c>
    </row>
    <row r="4" spans="1:2">
      <c r="A4" s="2" t="s">
        <v>52</v>
      </c>
    </row>
    <row r="5" spans="1:2">
      <c r="A5" s="2" t="s">
        <v>54</v>
      </c>
    </row>
    <row r="6" spans="1:2">
      <c r="A6" s="2" t="s">
        <v>55</v>
      </c>
    </row>
    <row r="8" spans="1:2">
      <c r="A8" s="2" t="s">
        <v>73</v>
      </c>
    </row>
    <row r="10" spans="1:2" ht="12" customHeight="1">
      <c r="B10" s="3" t="s">
        <v>0</v>
      </c>
    </row>
    <row r="11" spans="1:2">
      <c r="A11" s="2" t="s">
        <v>29</v>
      </c>
      <c r="B11" s="4">
        <v>6500</v>
      </c>
    </row>
    <row r="12" spans="1:2">
      <c r="A12" s="2" t="s">
        <v>1</v>
      </c>
      <c r="B12" s="5">
        <v>4000</v>
      </c>
    </row>
    <row r="13" spans="1:2">
      <c r="A13" s="2" t="s">
        <v>3</v>
      </c>
      <c r="B13" s="5">
        <v>890</v>
      </c>
    </row>
    <row r="14" spans="1:2">
      <c r="A14" s="2" t="s">
        <v>5</v>
      </c>
      <c r="B14" s="5">
        <v>1750</v>
      </c>
    </row>
    <row r="15" spans="1:2">
      <c r="B15" s="5"/>
    </row>
    <row r="16" spans="1:2">
      <c r="A16" s="2" t="s">
        <v>21</v>
      </c>
      <c r="B16" s="5">
        <v>220000</v>
      </c>
    </row>
    <row r="17" spans="1:5">
      <c r="A17" s="2" t="s">
        <v>2</v>
      </c>
      <c r="B17" s="6">
        <v>0.3</v>
      </c>
    </row>
    <row r="18" spans="1:5">
      <c r="A18" s="2" t="s">
        <v>30</v>
      </c>
      <c r="B18" s="7">
        <v>5.5</v>
      </c>
    </row>
    <row r="20" spans="1:5">
      <c r="A20" s="2" t="s">
        <v>74</v>
      </c>
    </row>
    <row r="21" spans="1:5">
      <c r="A21" s="2" t="s">
        <v>75</v>
      </c>
      <c r="B21" s="8">
        <v>3.25</v>
      </c>
      <c r="C21" s="2" t="s">
        <v>76</v>
      </c>
    </row>
    <row r="22" spans="1:5">
      <c r="A22" s="2" t="s">
        <v>77</v>
      </c>
      <c r="B22" s="8"/>
      <c r="C22" s="5">
        <v>1700</v>
      </c>
      <c r="D22" s="2" t="s">
        <v>78</v>
      </c>
    </row>
    <row r="23" spans="1:5">
      <c r="A23" s="2" t="s">
        <v>79</v>
      </c>
    </row>
    <row r="25" spans="1:5">
      <c r="A25" s="2" t="s">
        <v>80</v>
      </c>
    </row>
    <row r="26" spans="1:5">
      <c r="B26" s="2">
        <v>40</v>
      </c>
      <c r="C26" s="2" t="s">
        <v>81</v>
      </c>
      <c r="D26" s="2">
        <v>8</v>
      </c>
      <c r="E26" s="2" t="s">
        <v>38</v>
      </c>
    </row>
    <row r="27" spans="1:5">
      <c r="B27" s="2">
        <v>25</v>
      </c>
      <c r="C27" s="2" t="s">
        <v>82</v>
      </c>
    </row>
    <row r="29" spans="1:5">
      <c r="A29" s="2" t="s">
        <v>59</v>
      </c>
    </row>
    <row r="30" spans="1:5">
      <c r="A30" s="2" t="s">
        <v>56</v>
      </c>
    </row>
    <row r="31" spans="1:5">
      <c r="A31" s="2" t="s">
        <v>57</v>
      </c>
    </row>
    <row r="32" spans="1:5">
      <c r="A32" s="2" t="s">
        <v>58</v>
      </c>
    </row>
  </sheetData>
  <phoneticPr fontId="0" type="noConversion"/>
  <pageMargins left="0.35433070866141736" right="0.35433070866141736" top="0.59055118110236227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0"/>
  <sheetViews>
    <sheetView tabSelected="1" workbookViewId="0">
      <selection activeCell="K14" sqref="K14"/>
    </sheetView>
  </sheetViews>
  <sheetFormatPr defaultRowHeight="12.75"/>
  <cols>
    <col min="1" max="1" width="32.5703125" customWidth="1"/>
  </cols>
  <sheetData>
    <row r="1" spans="1:6">
      <c r="A1" s="51" t="s">
        <v>84</v>
      </c>
      <c r="B1" s="2" t="s">
        <v>22</v>
      </c>
    </row>
    <row r="3" spans="1:6">
      <c r="A3" s="2" t="s">
        <v>4</v>
      </c>
      <c r="B3" s="6">
        <v>1</v>
      </c>
      <c r="C3" s="2"/>
      <c r="D3" s="2"/>
      <c r="E3" s="2"/>
      <c r="F3" s="2"/>
    </row>
    <row r="4" spans="1:6">
      <c r="A4" s="2"/>
      <c r="B4" s="6"/>
      <c r="C4" s="2"/>
      <c r="D4" s="2"/>
      <c r="E4" s="2"/>
      <c r="F4" s="2"/>
    </row>
    <row r="5" spans="1:6">
      <c r="A5" s="33" t="s">
        <v>64</v>
      </c>
      <c r="B5" s="2"/>
      <c r="C5" s="2"/>
      <c r="D5" s="2"/>
      <c r="E5" s="2"/>
      <c r="F5" s="2"/>
    </row>
    <row r="6" spans="1:6">
      <c r="A6" s="2"/>
      <c r="B6" s="9" t="s">
        <v>32</v>
      </c>
      <c r="C6" s="9" t="s">
        <v>31</v>
      </c>
      <c r="D6" s="9" t="s">
        <v>33</v>
      </c>
      <c r="E6" s="2" t="s">
        <v>27</v>
      </c>
      <c r="F6" s="2"/>
    </row>
    <row r="7" spans="1:6">
      <c r="A7" s="2" t="s">
        <v>37</v>
      </c>
      <c r="B7" s="2">
        <v>30</v>
      </c>
      <c r="C7" s="2">
        <v>31</v>
      </c>
      <c r="D7" s="2">
        <v>31</v>
      </c>
      <c r="E7" s="2"/>
      <c r="F7" s="2"/>
    </row>
    <row r="8" spans="1:6">
      <c r="A8" s="2" t="s">
        <v>40</v>
      </c>
      <c r="B8" s="2">
        <f>Question!$D$26</f>
        <v>8</v>
      </c>
      <c r="C8" s="2">
        <f>Question!$D$26</f>
        <v>8</v>
      </c>
      <c r="D8" s="2">
        <f>Question!$D$26</f>
        <v>8</v>
      </c>
      <c r="E8" s="2"/>
      <c r="F8" s="2"/>
    </row>
    <row r="9" spans="1:6">
      <c r="A9" s="2"/>
      <c r="B9" s="2"/>
      <c r="C9" s="2"/>
      <c r="D9" s="2"/>
      <c r="E9" s="2"/>
      <c r="F9" s="2"/>
    </row>
    <row r="10" spans="1:6">
      <c r="A10" s="2" t="s">
        <v>39</v>
      </c>
      <c r="B10" s="2">
        <f>B8*Question!$B$26</f>
        <v>320</v>
      </c>
      <c r="C10" s="2">
        <f>C8*Question!$B$26</f>
        <v>320</v>
      </c>
      <c r="D10" s="2">
        <f>D8*Question!$B$26</f>
        <v>320</v>
      </c>
      <c r="E10" s="2"/>
      <c r="F10" s="2"/>
    </row>
    <row r="11" spans="1:6">
      <c r="A11" s="2" t="s">
        <v>41</v>
      </c>
      <c r="B11" s="2">
        <f>B7-B8</f>
        <v>22</v>
      </c>
      <c r="C11" s="2">
        <f>C7-C8</f>
        <v>23</v>
      </c>
      <c r="D11" s="2">
        <f>D7-D8</f>
        <v>23</v>
      </c>
      <c r="E11" s="2"/>
      <c r="F11" s="2"/>
    </row>
    <row r="12" spans="1:6">
      <c r="A12" s="2" t="s">
        <v>39</v>
      </c>
      <c r="B12" s="2">
        <f>B11*Question!$B$27</f>
        <v>550</v>
      </c>
      <c r="C12" s="2">
        <f>C11*Question!$B$27</f>
        <v>575</v>
      </c>
      <c r="D12" s="2">
        <f>D11*Question!$B$27</f>
        <v>575</v>
      </c>
      <c r="E12" s="2"/>
      <c r="F12" s="4"/>
    </row>
    <row r="13" spans="1:6">
      <c r="A13" s="2" t="s">
        <v>42</v>
      </c>
      <c r="B13" s="30">
        <f>B10+B12</f>
        <v>870</v>
      </c>
      <c r="C13" s="30">
        <f>C10+C12</f>
        <v>895</v>
      </c>
      <c r="D13" s="30">
        <f>D10+D12</f>
        <v>895</v>
      </c>
      <c r="E13" s="30">
        <f>SUM(B13:D13)</f>
        <v>2660</v>
      </c>
      <c r="F13" s="2"/>
    </row>
    <row r="14" spans="1:6">
      <c r="A14" s="2"/>
      <c r="B14" s="2"/>
      <c r="C14" s="2"/>
      <c r="D14" s="2"/>
      <c r="E14" s="2"/>
      <c r="F14" s="2"/>
    </row>
    <row r="15" spans="1:6">
      <c r="A15" s="2" t="s">
        <v>48</v>
      </c>
      <c r="B15" s="2">
        <v>12</v>
      </c>
      <c r="C15" s="2"/>
      <c r="D15" s="2"/>
      <c r="E15" s="2"/>
      <c r="F15" s="2"/>
    </row>
    <row r="16" spans="1:6">
      <c r="A16" s="2" t="s">
        <v>49</v>
      </c>
      <c r="B16" s="16">
        <f>Question!B16/B15</f>
        <v>18333.333333333332</v>
      </c>
      <c r="C16" s="2"/>
      <c r="D16" s="2"/>
      <c r="E16" s="2"/>
      <c r="F16" s="2"/>
    </row>
    <row r="17" spans="1:6">
      <c r="A17" s="2" t="s">
        <v>50</v>
      </c>
      <c r="B17" s="2">
        <v>3</v>
      </c>
      <c r="C17" s="2"/>
      <c r="D17" s="2"/>
      <c r="E17" s="2"/>
      <c r="F17" s="2"/>
    </row>
    <row r="18" spans="1:6">
      <c r="A18" s="2" t="s">
        <v>51</v>
      </c>
      <c r="B18" s="2">
        <f>Question!B11*B17</f>
        <v>19500</v>
      </c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32" t="s">
        <v>34</v>
      </c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1" t="s">
        <v>60</v>
      </c>
      <c r="B23" s="29" t="s">
        <v>61</v>
      </c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10" t="s">
        <v>34</v>
      </c>
      <c r="B25" s="11" t="s">
        <v>44</v>
      </c>
      <c r="C25" s="11" t="s">
        <v>43</v>
      </c>
      <c r="D25" s="11" t="s">
        <v>36</v>
      </c>
      <c r="E25" s="2"/>
      <c r="F25" s="2"/>
    </row>
    <row r="26" spans="1:6">
      <c r="A26" s="2" t="s">
        <v>1</v>
      </c>
      <c r="B26" s="7">
        <f>+Question!B12/Question!$B$11</f>
        <v>0.61538461538461542</v>
      </c>
      <c r="C26" s="2"/>
      <c r="D26" s="8">
        <f>SUM(B26:C26)</f>
        <v>0.61538461538461542</v>
      </c>
      <c r="E26" s="2"/>
      <c r="F26" s="2"/>
    </row>
    <row r="27" spans="1:6">
      <c r="A27" s="2" t="s">
        <v>3</v>
      </c>
      <c r="B27" s="7">
        <f>+Question!B13/Question!$B$11</f>
        <v>0.13692307692307693</v>
      </c>
      <c r="C27" s="8">
        <f>Question!B21</f>
        <v>3.25</v>
      </c>
      <c r="D27" s="8">
        <f>SUM(B27:C27)</f>
        <v>3.3869230769230771</v>
      </c>
      <c r="E27" s="2"/>
      <c r="F27" s="2"/>
    </row>
    <row r="28" spans="1:6">
      <c r="A28" s="2" t="s">
        <v>5</v>
      </c>
      <c r="B28" s="12">
        <f>+Question!B14/Question!$B$11</f>
        <v>0.26923076923076922</v>
      </c>
      <c r="C28" s="9"/>
      <c r="D28" s="13">
        <f>SUM(B28:C28)</f>
        <v>0.26923076923076922</v>
      </c>
      <c r="E28" s="2"/>
      <c r="F28" s="2"/>
    </row>
    <row r="29" spans="1:6">
      <c r="A29" s="11" t="s">
        <v>6</v>
      </c>
      <c r="B29" s="7">
        <f>SUM(B26:B28)</f>
        <v>1.0215384615384615</v>
      </c>
      <c r="C29" s="2"/>
      <c r="D29" s="8">
        <f>SUM(D26:D28)</f>
        <v>4.2715384615384613</v>
      </c>
      <c r="E29" s="2"/>
      <c r="F29" s="2"/>
    </row>
    <row r="30" spans="1:6">
      <c r="A30" s="2" t="s">
        <v>23</v>
      </c>
      <c r="B30" s="2"/>
      <c r="C30" s="14">
        <f>Question!C22/E13</f>
        <v>0.63909774436090228</v>
      </c>
      <c r="D30" s="13">
        <f>SUM(B30:C30)</f>
        <v>0.63909774436090228</v>
      </c>
      <c r="E30" s="2"/>
      <c r="F30" s="2"/>
    </row>
    <row r="31" spans="1:6">
      <c r="A31" s="15" t="s">
        <v>35</v>
      </c>
      <c r="B31" s="7">
        <f>SUM(B29:B30)</f>
        <v>1.0215384615384615</v>
      </c>
      <c r="C31" s="2"/>
      <c r="D31" s="8">
        <f>SUM(D29:D30)</f>
        <v>4.9106362058993636</v>
      </c>
      <c r="E31" s="2"/>
      <c r="F31" s="2"/>
    </row>
    <row r="32" spans="1:6">
      <c r="A32" s="2"/>
      <c r="B32" s="2"/>
      <c r="C32" s="2"/>
      <c r="D32" s="2"/>
      <c r="E32" s="2"/>
      <c r="F32" s="2"/>
    </row>
    <row r="34" spans="1:4">
      <c r="A34" s="1" t="s">
        <v>62</v>
      </c>
      <c r="B34" s="31" t="s">
        <v>63</v>
      </c>
    </row>
    <row r="36" spans="1:4">
      <c r="A36" s="34" t="s">
        <v>65</v>
      </c>
      <c r="B36" s="35"/>
      <c r="C36" s="36">
        <f>Question!B11</f>
        <v>6500</v>
      </c>
    </row>
    <row r="37" spans="1:4">
      <c r="A37" s="34"/>
      <c r="B37" s="35"/>
      <c r="C37" s="35"/>
      <c r="D37" s="37"/>
    </row>
    <row r="38" spans="1:4" ht="15" customHeight="1">
      <c r="A38" s="34" t="s">
        <v>72</v>
      </c>
      <c r="B38" s="35"/>
      <c r="C38" s="35"/>
      <c r="D38" s="36"/>
    </row>
    <row r="39" spans="1:4">
      <c r="A39" s="37" t="s">
        <v>1</v>
      </c>
      <c r="B39" s="38">
        <f>Question!B12</f>
        <v>4000</v>
      </c>
      <c r="C39" s="35"/>
      <c r="D39" s="36"/>
    </row>
    <row r="40" spans="1:4">
      <c r="A40" s="40" t="s">
        <v>3</v>
      </c>
      <c r="B40" s="38">
        <f>Question!B13</f>
        <v>890</v>
      </c>
      <c r="C40" s="35"/>
      <c r="D40" s="36"/>
    </row>
    <row r="41" spans="1:4">
      <c r="A41" s="40" t="s">
        <v>5</v>
      </c>
      <c r="B41" s="41">
        <f>Question!B14</f>
        <v>1750</v>
      </c>
      <c r="C41" s="35"/>
      <c r="D41" s="36"/>
    </row>
    <row r="42" spans="1:4">
      <c r="A42" s="34"/>
      <c r="B42" s="35"/>
      <c r="C42" s="38">
        <f>SUM(B39:B41)</f>
        <v>6640</v>
      </c>
      <c r="D42" s="36"/>
    </row>
    <row r="43" spans="1:4">
      <c r="A43" s="34"/>
      <c r="B43" s="35"/>
      <c r="C43" s="38"/>
      <c r="D43" s="36"/>
    </row>
    <row r="44" spans="1:4">
      <c r="A44" s="34" t="s">
        <v>66</v>
      </c>
      <c r="B44" s="35"/>
      <c r="C44" s="42">
        <f>C42/C36</f>
        <v>1.0215384615384615</v>
      </c>
      <c r="D44" s="37"/>
    </row>
    <row r="45" spans="1:4">
      <c r="A45" s="34" t="s">
        <v>67</v>
      </c>
      <c r="B45" s="35"/>
      <c r="C45" s="43">
        <f>Question!B21</f>
        <v>3.25</v>
      </c>
      <c r="D45" s="37"/>
    </row>
    <row r="46" spans="1:4">
      <c r="A46" s="34" t="s">
        <v>68</v>
      </c>
      <c r="B46" s="35"/>
      <c r="C46" s="42">
        <f>SUM(C44:C45)</f>
        <v>4.2715384615384613</v>
      </c>
      <c r="D46" s="37"/>
    </row>
    <row r="47" spans="1:4" ht="25.5">
      <c r="A47" s="34" t="s">
        <v>69</v>
      </c>
      <c r="B47" s="35"/>
      <c r="C47" s="42">
        <f>Question!C22/Workings!E13</f>
        <v>0.63909774436090228</v>
      </c>
      <c r="D47" s="52"/>
    </row>
    <row r="48" spans="1:4">
      <c r="A48" s="34" t="s">
        <v>70</v>
      </c>
      <c r="B48" s="35"/>
      <c r="C48" s="35"/>
      <c r="D48" s="52"/>
    </row>
    <row r="49" spans="1:4">
      <c r="A49" s="34" t="s">
        <v>71</v>
      </c>
      <c r="B49" s="35"/>
      <c r="C49" s="42">
        <f>SUM(C46:C48)</f>
        <v>4.9106362058993636</v>
      </c>
      <c r="D49" s="37"/>
    </row>
    <row r="50" spans="1:4">
      <c r="A50" s="35"/>
      <c r="B50" s="35"/>
      <c r="C50" s="35"/>
      <c r="D50" s="35"/>
    </row>
  </sheetData>
  <mergeCells count="1">
    <mergeCell ref="D47:D4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G23" sqref="G23"/>
    </sheetView>
  </sheetViews>
  <sheetFormatPr defaultRowHeight="12.75"/>
  <cols>
    <col min="1" max="1" width="20.140625" style="2" customWidth="1"/>
    <col min="2" max="2" width="11.42578125" style="2" customWidth="1"/>
    <col min="3" max="3" width="10.5703125" style="2" customWidth="1"/>
    <col min="4" max="4" width="9.7109375" style="2" customWidth="1"/>
    <col min="5" max="16384" width="9.140625" style="2"/>
  </cols>
  <sheetData>
    <row r="1" spans="1:5">
      <c r="A1" s="51" t="s">
        <v>84</v>
      </c>
      <c r="C1" s="1" t="s">
        <v>83</v>
      </c>
    </row>
    <row r="4" spans="1:5">
      <c r="A4" s="48" t="s">
        <v>7</v>
      </c>
      <c r="B4" s="9"/>
      <c r="C4" s="9"/>
      <c r="D4" s="9"/>
      <c r="E4" s="9"/>
    </row>
    <row r="5" spans="1:5">
      <c r="A5" s="44" t="s">
        <v>2</v>
      </c>
      <c r="B5" s="47">
        <f>Question!B17</f>
        <v>0.3</v>
      </c>
      <c r="C5" s="44"/>
      <c r="D5" s="44"/>
      <c r="E5" s="44"/>
    </row>
    <row r="6" spans="1:5">
      <c r="A6" s="17" t="s">
        <v>24</v>
      </c>
      <c r="B6" s="21">
        <f>Workings!B3-Question!B17</f>
        <v>0.7</v>
      </c>
      <c r="C6" s="22" t="s">
        <v>8</v>
      </c>
      <c r="D6" s="23">
        <f>Workings!D31</f>
        <v>4.9106362058993636</v>
      </c>
      <c r="E6" s="17"/>
    </row>
    <row r="7" spans="1:5">
      <c r="A7" s="17"/>
      <c r="B7" s="17"/>
      <c r="C7" s="17"/>
      <c r="D7" s="17"/>
      <c r="E7" s="17"/>
    </row>
    <row r="8" spans="1:5">
      <c r="A8" s="17" t="s">
        <v>9</v>
      </c>
      <c r="B8" s="23">
        <f>D6</f>
        <v>4.9106362058993636</v>
      </c>
      <c r="C8" s="17"/>
      <c r="D8" s="17"/>
      <c r="E8" s="17"/>
    </row>
    <row r="9" spans="1:5">
      <c r="A9" s="17"/>
      <c r="B9" s="21">
        <f>B6</f>
        <v>0.7</v>
      </c>
      <c r="C9" s="22" t="s">
        <v>8</v>
      </c>
      <c r="D9" s="24">
        <f>+B8/B9</f>
        <v>7.0151945798562343</v>
      </c>
      <c r="E9" s="17"/>
    </row>
    <row r="10" spans="1:5">
      <c r="A10" s="39"/>
      <c r="B10" s="39"/>
      <c r="C10" s="39"/>
      <c r="D10" s="39"/>
      <c r="E10" s="39"/>
    </row>
    <row r="11" spans="1:5">
      <c r="A11" s="46" t="s">
        <v>10</v>
      </c>
      <c r="B11" s="39"/>
      <c r="C11" s="39"/>
      <c r="D11" s="39"/>
      <c r="E11" s="39"/>
    </row>
    <row r="12" spans="1:5">
      <c r="A12" s="9"/>
      <c r="B12" s="9"/>
      <c r="C12" s="9"/>
      <c r="D12" s="9"/>
      <c r="E12" s="9"/>
    </row>
    <row r="13" spans="1:5">
      <c r="A13" s="44" t="s">
        <v>11</v>
      </c>
      <c r="B13" s="45"/>
      <c r="C13" s="44"/>
      <c r="D13" s="44"/>
      <c r="E13" s="44"/>
    </row>
    <row r="14" spans="1:5">
      <c r="A14" s="17" t="s">
        <v>12</v>
      </c>
      <c r="B14" s="23">
        <f>D9</f>
        <v>7.0151945798562343</v>
      </c>
      <c r="C14" s="17"/>
      <c r="D14" s="17"/>
      <c r="E14" s="17"/>
    </row>
    <row r="15" spans="1:5">
      <c r="A15" s="17" t="s">
        <v>13</v>
      </c>
      <c r="B15" s="23">
        <f>-Workings!D29</f>
        <v>-4.2715384615384613</v>
      </c>
      <c r="C15" s="17"/>
      <c r="D15" s="17"/>
      <c r="E15" s="17"/>
    </row>
    <row r="16" spans="1:5">
      <c r="A16" s="18" t="s">
        <v>14</v>
      </c>
      <c r="B16" s="23">
        <f>SUM(B14:B15)</f>
        <v>2.743656118317773</v>
      </c>
      <c r="C16" s="17"/>
      <c r="D16" s="17"/>
      <c r="E16" s="17"/>
    </row>
    <row r="17" spans="1:5">
      <c r="A17" s="17"/>
      <c r="B17" s="17"/>
      <c r="C17" s="17"/>
      <c r="D17" s="17"/>
      <c r="E17" s="17"/>
    </row>
    <row r="18" spans="1:5">
      <c r="A18" s="20" t="s">
        <v>15</v>
      </c>
      <c r="B18" s="17"/>
      <c r="C18" s="17"/>
      <c r="D18" s="17"/>
      <c r="E18" s="17"/>
    </row>
    <row r="19" spans="1:5">
      <c r="A19" s="17" t="s">
        <v>16</v>
      </c>
      <c r="B19" s="25">
        <f>Question!C22</f>
        <v>1700</v>
      </c>
      <c r="C19" s="17"/>
      <c r="D19" s="17"/>
      <c r="E19" s="17"/>
    </row>
    <row r="20" spans="1:5">
      <c r="A20" s="17" t="s">
        <v>17</v>
      </c>
      <c r="B20" s="23">
        <f>B16</f>
        <v>2.743656118317773</v>
      </c>
      <c r="C20" s="22" t="s">
        <v>8</v>
      </c>
      <c r="D20" s="26">
        <f>+B19/B20</f>
        <v>619.61117818304672</v>
      </c>
      <c r="E20" s="17" t="s">
        <v>45</v>
      </c>
    </row>
    <row r="21" spans="1:5">
      <c r="A21" s="39"/>
      <c r="B21" s="39"/>
      <c r="C21" s="39"/>
      <c r="D21" s="39"/>
      <c r="E21" s="39"/>
    </row>
    <row r="22" spans="1:5">
      <c r="A22" s="39"/>
      <c r="B22" s="39"/>
      <c r="C22" s="39"/>
      <c r="D22" s="39"/>
      <c r="E22" s="39"/>
    </row>
    <row r="23" spans="1:5">
      <c r="A23" s="48" t="s">
        <v>18</v>
      </c>
      <c r="B23" s="9"/>
      <c r="C23" s="9"/>
      <c r="D23" s="9"/>
      <c r="E23" s="9"/>
    </row>
    <row r="24" spans="1:5">
      <c r="A24" s="44"/>
      <c r="B24" s="45" t="s">
        <v>25</v>
      </c>
      <c r="C24" s="45" t="s">
        <v>26</v>
      </c>
      <c r="D24" s="45" t="s">
        <v>27</v>
      </c>
      <c r="E24" s="44"/>
    </row>
    <row r="25" spans="1:5">
      <c r="A25" s="17" t="s">
        <v>29</v>
      </c>
      <c r="B25" s="27">
        <f>Workings!B18</f>
        <v>19500</v>
      </c>
      <c r="C25" s="27">
        <f>Workings!E13</f>
        <v>2660</v>
      </c>
      <c r="D25" s="27">
        <f>SUM(B25:C25)</f>
        <v>22160</v>
      </c>
      <c r="E25" s="17"/>
    </row>
    <row r="26" spans="1:5">
      <c r="A26" s="17"/>
      <c r="B26" s="18"/>
      <c r="C26" s="18"/>
      <c r="D26" s="18"/>
      <c r="E26" s="17"/>
    </row>
    <row r="27" spans="1:5">
      <c r="A27" s="17"/>
      <c r="B27" s="18"/>
      <c r="C27" s="18"/>
      <c r="D27" s="18"/>
      <c r="E27" s="18"/>
    </row>
    <row r="28" spans="1:5">
      <c r="A28" s="17" t="s">
        <v>46</v>
      </c>
      <c r="B28" s="49">
        <f>Question!B18*B25</f>
        <v>107250</v>
      </c>
      <c r="C28" s="49">
        <f>D9*C25</f>
        <v>18660.417582417584</v>
      </c>
      <c r="D28" s="49">
        <f>SUM(B28:C28)</f>
        <v>125910.41758241758</v>
      </c>
      <c r="E28" s="28">
        <f>D28/D$28</f>
        <v>1</v>
      </c>
    </row>
    <row r="29" spans="1:5">
      <c r="A29" s="17"/>
      <c r="B29" s="49"/>
      <c r="C29" s="49"/>
      <c r="D29" s="49"/>
      <c r="E29" s="28"/>
    </row>
    <row r="30" spans="1:5">
      <c r="A30" s="17" t="s">
        <v>19</v>
      </c>
      <c r="B30" s="49">
        <f>-Workings!B18*Workings!B29</f>
        <v>-19920</v>
      </c>
      <c r="C30" s="49">
        <f>-Workings!D29*Workings!E13</f>
        <v>-11362.292307692307</v>
      </c>
      <c r="D30" s="49">
        <f>SUM(B30:C30)</f>
        <v>-31282.292307692307</v>
      </c>
      <c r="E30" s="28">
        <f>-D30/D$28</f>
        <v>0.24844880120595073</v>
      </c>
    </row>
    <row r="31" spans="1:5">
      <c r="A31" s="19"/>
      <c r="B31" s="49"/>
      <c r="C31" s="49"/>
      <c r="D31" s="49"/>
      <c r="E31" s="28"/>
    </row>
    <row r="32" spans="1:5">
      <c r="A32" s="18" t="s">
        <v>20</v>
      </c>
      <c r="B32" s="49">
        <f>SUM(B28:B31)</f>
        <v>87330</v>
      </c>
      <c r="C32" s="49">
        <f>SUM(C28:C31)</f>
        <v>7298.1252747252765</v>
      </c>
      <c r="D32" s="49">
        <f>SUM(D28:D31)</f>
        <v>94628.125274725273</v>
      </c>
      <c r="E32" s="28">
        <f>D32/D$28</f>
        <v>0.7515511987940493</v>
      </c>
    </row>
    <row r="33" spans="1:5">
      <c r="A33" s="17"/>
      <c r="B33" s="49"/>
      <c r="C33" s="49"/>
      <c r="D33" s="49"/>
      <c r="E33" s="28"/>
    </row>
    <row r="34" spans="1:5">
      <c r="A34" s="17" t="s">
        <v>47</v>
      </c>
      <c r="B34" s="49">
        <f>-Workings!B16*Workings!B17</f>
        <v>-55000</v>
      </c>
      <c r="C34" s="49">
        <f>-B19</f>
        <v>-1700</v>
      </c>
      <c r="D34" s="49">
        <f>SUM(B34:C34)</f>
        <v>-56700</v>
      </c>
      <c r="E34" s="28">
        <f>-D34/D$28</f>
        <v>0.45032016483374543</v>
      </c>
    </row>
    <row r="35" spans="1:5">
      <c r="A35" s="17" t="s">
        <v>28</v>
      </c>
      <c r="B35" s="50">
        <f>SUM(B32:B34)</f>
        <v>32330</v>
      </c>
      <c r="C35" s="50">
        <f>SUM(C32:C34)</f>
        <v>5598.1252747252765</v>
      </c>
      <c r="D35" s="50">
        <f>SUM(D32:D34)</f>
        <v>37928.125274725273</v>
      </c>
      <c r="E35" s="28">
        <f>D35/D$28</f>
        <v>0.30123103396030387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</vt:lpstr>
      <vt:lpstr>Workings</vt:lpstr>
      <vt:lpstr>Answer</vt:lpstr>
    </vt:vector>
  </TitlesOfParts>
  <Company>Authorised 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Burgess</dc:creator>
  <cp:lastModifiedBy>Catherine</cp:lastModifiedBy>
  <cp:lastPrinted>2010-08-24T13:11:06Z</cp:lastPrinted>
  <dcterms:created xsi:type="dcterms:W3CDTF">1999-07-19T12:24:43Z</dcterms:created>
  <dcterms:modified xsi:type="dcterms:W3CDTF">2010-08-26T12:59:06Z</dcterms:modified>
</cp:coreProperties>
</file>